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glas\Videos\DICA\ABS ARRUMAR\"/>
    </mc:Choice>
  </mc:AlternateContent>
  <xr:revisionPtr revIDLastSave="0" documentId="13_ncr:1_{1EA1D5E7-6281-49E5-A3CB-1ACACEEE9108}" xr6:coauthVersionLast="45" xr6:coauthVersionMax="45" xr10:uidLastSave="{00000000-0000-0000-0000-000000000000}"/>
  <bookViews>
    <workbookView xWindow="20370" yWindow="-120" windowWidth="20730" windowHeight="11760" xr2:uid="{B6B7834E-5A40-46EE-9FEC-DE2041E31D85}"/>
  </bookViews>
  <sheets>
    <sheet name="FLUXO DE CAIX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<sst xmlns="http://schemas.openxmlformats.org/spreadsheetml/2006/main" count="57" uniqueCount="37">
  <si>
    <t>Data</t>
  </si>
  <si>
    <t>Valor Pago</t>
  </si>
  <si>
    <t>Cliente MMM</t>
  </si>
  <si>
    <t>Pró-Labore Sócio 1</t>
  </si>
  <si>
    <t>Pró-Labore Sócio 2</t>
  </si>
  <si>
    <t>Cliente XYZ</t>
  </si>
  <si>
    <t>Histórico</t>
  </si>
  <si>
    <t>Salários mês 12/2016</t>
  </si>
  <si>
    <t>Clente ABC</t>
  </si>
  <si>
    <t>Manuteção mensal</t>
  </si>
  <si>
    <t>Licenças vendidas 12/2016</t>
  </si>
  <si>
    <t>Aluguel do prédio</t>
  </si>
  <si>
    <t>Cliente AAA</t>
  </si>
  <si>
    <t>Marketing</t>
  </si>
  <si>
    <t>Comissões dos profissionais 12/2016</t>
  </si>
  <si>
    <t>Reconhecimento de firma</t>
  </si>
  <si>
    <t>Impostos Fererais 12/2016</t>
  </si>
  <si>
    <t>DESCRIÇÃO</t>
  </si>
  <si>
    <t>ÁGUA</t>
  </si>
  <si>
    <t>CATEGORIA</t>
  </si>
  <si>
    <t>SERVIÇOS PRESTADOS</t>
  </si>
  <si>
    <t>Conta CEDAE</t>
  </si>
  <si>
    <t>REMUNERAÇÃO DE DIRIGENTES</t>
  </si>
  <si>
    <t>Conta Light</t>
  </si>
  <si>
    <t>ENERGIA</t>
  </si>
  <si>
    <t>SALÁRIOS</t>
  </si>
  <si>
    <t>MANUTENÇÃO DE EQUIPAMENTOS</t>
  </si>
  <si>
    <t>VENDA DE PRODUTOS</t>
  </si>
  <si>
    <t>ALUGUEL</t>
  </si>
  <si>
    <t>DESPESA COM MARKETING</t>
  </si>
  <si>
    <t>COMISSÃO</t>
  </si>
  <si>
    <t>CARTÓRIO</t>
  </si>
  <si>
    <t>IRRF</t>
  </si>
  <si>
    <t>CONTA</t>
  </si>
  <si>
    <t>CONTAS</t>
  </si>
  <si>
    <t>VALOR CORRIGIDO</t>
  </si>
  <si>
    <t>ARRUMAR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</si>
</sst>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;[Red]\-&quot;R$&quot;\ #,##0.00"/>
    <numFmt numFmtId="166" formatCode="&quot;R$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5">
    <dxf>
      <numFmt numFmtId="0" formatCode="General"/>
    </dxf>
    <dxf>
      <numFmt numFmtId="166" formatCode="&quot;R$&quot;\ #,##0.00"/>
    </dxf>
    <dxf>
      <numFmt numFmtId="0" formatCode="General"/>
    </dxf>
    <dxf>
      <numFmt numFmtId="164" formatCode="&quot;R$&quot;\ #,##0.00;[Red]\-&quot;R$&quot;\ #,##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15</xdr:row>
      <xdr:rowOff>57150</xdr:rowOff>
    </xdr:from>
    <xdr:to>
      <xdr:col>10</xdr:col>
      <xdr:colOff>61632</xdr:colOff>
      <xdr:row>20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BB8DB6-90F3-4F50-9470-CE0621616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2914650"/>
          <a:ext cx="1709457" cy="1028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7A42BA-C81F-41A8-BA3D-25648B86B1DC}" name="Tabela1" displayName="Tabela1" ref="B3:H21" totalsRowShown="0">
  <autoFilter ref="B3:H21" xr:uid="{72978448-B78A-47E9-BBB3-0C029BC9C2A6}"/>
  <tableColumns count="7">
    <tableColumn id="1" xr3:uid="{C6CF1969-373B-4CD7-B68C-F13A550A0B6F}" name="Data" dataDxfId="4"/>
    <tableColumn id="2" xr3:uid="{AE75CC34-5E8B-42C3-A77E-F4A16CFFC57D}" name="Valor Pago" dataDxfId="3"/>
    <tableColumn id="3" xr3:uid="{5C43F34B-D75E-40E2-A98B-DC8531EFAA96}" name="Histórico"/>
    <tableColumn id="4" xr3:uid="{1ADC7BD5-DFED-45B3-9879-5E9784BE14FF}" name="CATEGORIA"/>
    <tableColumn id="5" xr3:uid="{2E53AF68-5F97-4FC9-A9C7-86969BD0143D}" name="CONTA" dataDxfId="2">
      <calculatedColumnFormula>VLOOKUP(Tabela1[[#This Row],[CATEGORIA]],Tabela4[],2,FALSE)</calculatedColumnFormula>
    </tableColumn>
    <tableColumn id="6" xr3:uid="{E20E1D92-02A5-465B-A58B-54933EECB6BC}" name="VALOR CORRIGIDO" dataDxfId="1">
      <calculatedColumnFormula>ABS(Tabela1[[#This Row],[Valor Pago]])</calculatedColumnFormula>
    </tableColumn>
    <tableColumn id="7" xr3:uid="{05C2A251-92D3-4C1E-BF52-E3B72EBA05F2}" name="ARRUMAR" dataDxfId="0">
      <calculatedColumnFormula>TRIM(Tabela1[[#This Row],[CATEGORIA]])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E7F2E9-5EA6-419A-B488-462E5744DDE7}" name="Tabela4" displayName="Tabela4" ref="J2:K14" totalsRowShown="0">
  <autoFilter ref="J2:K14" xr:uid="{382614A3-566A-4561-9D2F-4687B8FA918B}"/>
  <tableColumns count="2">
    <tableColumn id="1" xr3:uid="{2B9CD2D9-5741-4FE2-B30C-E6EC670FE707}" name="DESCRIÇÃO"/>
    <tableColumn id="2" xr3:uid="{86218D6D-DB21-4483-9015-A007DB342360}" name="CONT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E628-8D35-4E21-975A-0A116546C6FA}">
  <dimension ref="B2:K21"/>
  <sheetViews>
    <sheetView tabSelected="1" topLeftCell="D1" workbookViewId="0">
      <selection activeCell="G5" sqref="G5"/>
    </sheetView>
  </sheetViews>
  <sheetFormatPr defaultRowHeight="15" x14ac:dyDescent="0.25"/>
  <cols>
    <col min="1" max="1" width="3" customWidth="1"/>
    <col min="2" max="2" width="10.7109375" bestFit="1" customWidth="1"/>
    <col min="3" max="3" width="27.28515625" customWidth="1"/>
    <col min="4" max="4" width="33.85546875" bestFit="1" customWidth="1"/>
    <col min="5" max="5" width="32.140625" bestFit="1" customWidth="1"/>
    <col min="6" max="6" width="11.42578125" customWidth="1"/>
    <col min="7" max="7" width="20.140625" bestFit="1" customWidth="1"/>
    <col min="8" max="8" width="32.140625" bestFit="1" customWidth="1"/>
    <col min="9" max="9" width="5.5703125" customWidth="1"/>
    <col min="10" max="10" width="32.140625" bestFit="1" customWidth="1"/>
    <col min="11" max="11" width="10.42578125" customWidth="1"/>
  </cols>
  <sheetData>
    <row r="2" spans="2:11" x14ac:dyDescent="0.25">
      <c r="J2" t="s">
        <v>17</v>
      </c>
      <c r="K2" t="s">
        <v>34</v>
      </c>
    </row>
    <row r="3" spans="2:11" x14ac:dyDescent="0.25">
      <c r="B3" t="s">
        <v>0</v>
      </c>
      <c r="C3" t="s">
        <v>1</v>
      </c>
      <c r="D3" t="s">
        <v>6</v>
      </c>
      <c r="E3" t="s">
        <v>19</v>
      </c>
      <c r="F3" t="s">
        <v>33</v>
      </c>
      <c r="G3" t="s">
        <v>35</v>
      </c>
      <c r="H3" t="s">
        <v>36</v>
      </c>
      <c r="J3" t="s">
        <v>20</v>
      </c>
      <c r="K3">
        <v>61102</v>
      </c>
    </row>
    <row r="4" spans="2:11" x14ac:dyDescent="0.25">
      <c r="B4" s="1">
        <v>43102</v>
      </c>
      <c r="C4" s="2">
        <v>3000</v>
      </c>
      <c r="D4" t="s">
        <v>2</v>
      </c>
      <c r="E4" t="s">
        <v>20</v>
      </c>
      <c r="F4">
        <f>VLOOKUP(Tabela1[[#This Row],[CATEGORIA]],Tabela4[],2,FALSE)</f>
        <v>61102</v>
      </c>
      <c r="G4" s="3">
        <f>ABS(Tabela1[[#This Row],[Valor Pago]])</f>
        <v>3000</v>
      </c>
      <c r="H4" t="str">
        <f>TRIM(Tabela1[[#This Row],[CATEGORIA]])</f>
        <v>SERVIÇOS PRESTADOS</v>
      </c>
      <c r="J4" t="s">
        <v>18</v>
      </c>
      <c r="K4">
        <v>51201</v>
      </c>
    </row>
    <row r="5" spans="2:11" x14ac:dyDescent="0.25">
      <c r="B5" s="1">
        <v>43103</v>
      </c>
      <c r="C5" s="2">
        <v>-300</v>
      </c>
      <c r="D5" t="s">
        <v>21</v>
      </c>
      <c r="E5" t="s">
        <v>18</v>
      </c>
      <c r="F5">
        <f>VLOOKUP(Tabela1[[#This Row],[CATEGORIA]],Tabela4[],2,FALSE)</f>
        <v>51201</v>
      </c>
      <c r="G5" s="3">
        <f>ABS(Tabela1[[#This Row],[Valor Pago]])</f>
        <v>300</v>
      </c>
      <c r="H5" t="str">
        <f>TRIM(Tabela1[[#This Row],[CATEGORIA]])</f>
        <v>ÁGUA</v>
      </c>
      <c r="J5" t="s">
        <v>22</v>
      </c>
      <c r="K5">
        <v>51203</v>
      </c>
    </row>
    <row r="6" spans="2:11" x14ac:dyDescent="0.25">
      <c r="B6" s="1">
        <v>43105</v>
      </c>
      <c r="C6" s="2">
        <v>-3000</v>
      </c>
      <c r="D6" t="s">
        <v>3</v>
      </c>
      <c r="E6" t="s">
        <v>22</v>
      </c>
      <c r="F6">
        <f>VLOOKUP(Tabela1[[#This Row],[CATEGORIA]],Tabela4[],2,FALSE)</f>
        <v>51203</v>
      </c>
      <c r="G6" s="3">
        <f>ABS(Tabela1[[#This Row],[Valor Pago]])</f>
        <v>3000</v>
      </c>
      <c r="H6" t="str">
        <f>TRIM(Tabela1[[#This Row],[CATEGORIA]])</f>
        <v>REMUNERAÇÃO DE DIRIGENTES</v>
      </c>
      <c r="J6" t="s">
        <v>24</v>
      </c>
      <c r="K6">
        <v>51203</v>
      </c>
    </row>
    <row r="7" spans="2:11" x14ac:dyDescent="0.25">
      <c r="B7" s="1">
        <v>43105</v>
      </c>
      <c r="C7" s="2">
        <v>-1000</v>
      </c>
      <c r="D7" t="s">
        <v>4</v>
      </c>
      <c r="E7" t="s">
        <v>22</v>
      </c>
      <c r="F7">
        <f>VLOOKUP(Tabela1[[#This Row],[CATEGORIA]],Tabela4[],2,FALSE)</f>
        <v>51203</v>
      </c>
      <c r="G7" s="3">
        <f>ABS(Tabela1[[#This Row],[Valor Pago]])</f>
        <v>1000</v>
      </c>
      <c r="H7" t="str">
        <f>TRIM(Tabela1[[#This Row],[CATEGORIA]])</f>
        <v>REMUNERAÇÃO DE DIRIGENTES</v>
      </c>
      <c r="J7" t="s">
        <v>25</v>
      </c>
      <c r="K7">
        <v>51205</v>
      </c>
    </row>
    <row r="8" spans="2:11" x14ac:dyDescent="0.25">
      <c r="B8" s="1">
        <v>43105</v>
      </c>
      <c r="C8" s="2">
        <v>3000</v>
      </c>
      <c r="D8" t="s">
        <v>5</v>
      </c>
      <c r="E8" t="s">
        <v>20</v>
      </c>
      <c r="F8">
        <f>VLOOKUP(Tabela1[[#This Row],[CATEGORIA]],Tabela4[],2,FALSE)</f>
        <v>61102</v>
      </c>
      <c r="G8" s="3">
        <f>ABS(Tabela1[[#This Row],[Valor Pago]])</f>
        <v>3000</v>
      </c>
      <c r="H8" t="str">
        <f>TRIM(Tabela1[[#This Row],[CATEGORIA]])</f>
        <v>SERVIÇOS PRESTADOS</v>
      </c>
      <c r="J8" t="s">
        <v>26</v>
      </c>
      <c r="K8">
        <v>51210</v>
      </c>
    </row>
    <row r="9" spans="2:11" x14ac:dyDescent="0.25">
      <c r="B9" s="1">
        <v>43105</v>
      </c>
      <c r="C9" s="2">
        <v>1200</v>
      </c>
      <c r="D9" t="s">
        <v>5</v>
      </c>
      <c r="E9" t="s">
        <v>20</v>
      </c>
      <c r="F9">
        <f>VLOOKUP(Tabela1[[#This Row],[CATEGORIA]],Tabela4[],2,FALSE)</f>
        <v>61102</v>
      </c>
      <c r="G9" s="3">
        <f>ABS(Tabela1[[#This Row],[Valor Pago]])</f>
        <v>1200</v>
      </c>
      <c r="H9" t="str">
        <f>TRIM(Tabela1[[#This Row],[CATEGORIA]])</f>
        <v>SERVIÇOS PRESTADOS</v>
      </c>
      <c r="J9" t="s">
        <v>27</v>
      </c>
      <c r="K9">
        <v>61101</v>
      </c>
    </row>
    <row r="10" spans="2:11" x14ac:dyDescent="0.25">
      <c r="B10" s="1">
        <v>43105</v>
      </c>
      <c r="C10" s="2">
        <v>-450</v>
      </c>
      <c r="D10" t="s">
        <v>23</v>
      </c>
      <c r="E10" t="s">
        <v>24</v>
      </c>
      <c r="F10">
        <f>VLOOKUP(Tabela1[[#This Row],[CATEGORIA]],Tabela4[],2,FALSE)</f>
        <v>51203</v>
      </c>
      <c r="G10" s="3">
        <f>ABS(Tabela1[[#This Row],[Valor Pago]])</f>
        <v>450</v>
      </c>
      <c r="H10" t="str">
        <f>TRIM(Tabela1[[#This Row],[CATEGORIA]])</f>
        <v>ENERGIA</v>
      </c>
      <c r="J10" t="s">
        <v>28</v>
      </c>
      <c r="K10">
        <v>51214</v>
      </c>
    </row>
    <row r="11" spans="2:11" x14ac:dyDescent="0.25">
      <c r="B11" s="1">
        <v>43105</v>
      </c>
      <c r="C11" s="2">
        <v>-5000</v>
      </c>
      <c r="D11" t="s">
        <v>7</v>
      </c>
      <c r="E11" t="s">
        <v>25</v>
      </c>
      <c r="F11">
        <f>VLOOKUP(Tabela1[[#This Row],[CATEGORIA]],Tabela4[],2,FALSE)</f>
        <v>51205</v>
      </c>
      <c r="G11" s="3">
        <f>ABS(Tabela1[[#This Row],[Valor Pago]])</f>
        <v>5000</v>
      </c>
      <c r="H11" t="str">
        <f>TRIM(Tabela1[[#This Row],[CATEGORIA]])</f>
        <v>SALÁRIOS</v>
      </c>
      <c r="J11" t="s">
        <v>29</v>
      </c>
      <c r="K11">
        <v>51213</v>
      </c>
    </row>
    <row r="12" spans="2:11" x14ac:dyDescent="0.25">
      <c r="B12" s="1">
        <v>43106</v>
      </c>
      <c r="C12" s="2">
        <v>5000</v>
      </c>
      <c r="D12" t="s">
        <v>8</v>
      </c>
      <c r="E12" t="s">
        <v>20</v>
      </c>
      <c r="F12">
        <f>VLOOKUP(Tabela1[[#This Row],[CATEGORIA]],Tabela4[],2,FALSE)</f>
        <v>61102</v>
      </c>
      <c r="G12" s="3">
        <f>ABS(Tabela1[[#This Row],[Valor Pago]])</f>
        <v>5000</v>
      </c>
      <c r="H12" t="str">
        <f>TRIM(Tabela1[[#This Row],[CATEGORIA]])</f>
        <v>SERVIÇOS PRESTADOS</v>
      </c>
      <c r="J12" t="s">
        <v>30</v>
      </c>
      <c r="K12">
        <v>51216</v>
      </c>
    </row>
    <row r="13" spans="2:11" x14ac:dyDescent="0.25">
      <c r="B13" s="1">
        <v>43110</v>
      </c>
      <c r="C13" s="2">
        <v>-1500</v>
      </c>
      <c r="D13" t="s">
        <v>9</v>
      </c>
      <c r="E13" t="s">
        <v>26</v>
      </c>
      <c r="F13">
        <f>VLOOKUP(Tabela1[[#This Row],[CATEGORIA]],Tabela4[],2,FALSE)</f>
        <v>51210</v>
      </c>
      <c r="G13" s="3">
        <f>ABS(Tabela1[[#This Row],[Valor Pago]])</f>
        <v>1500</v>
      </c>
      <c r="H13" t="str">
        <f>TRIM(Tabela1[[#This Row],[CATEGORIA]])</f>
        <v>MANUTENÇÃO DE EQUIPAMENTOS</v>
      </c>
      <c r="J13" t="s">
        <v>31</v>
      </c>
      <c r="K13">
        <v>51212</v>
      </c>
    </row>
    <row r="14" spans="2:11" x14ac:dyDescent="0.25">
      <c r="B14" s="1">
        <v>43110</v>
      </c>
      <c r="C14" s="2">
        <v>20000</v>
      </c>
      <c r="D14" t="s">
        <v>10</v>
      </c>
      <c r="E14" t="s">
        <v>27</v>
      </c>
      <c r="F14">
        <f>VLOOKUP(Tabela1[[#This Row],[CATEGORIA]],Tabela4[],2,FALSE)</f>
        <v>61101</v>
      </c>
      <c r="G14" s="3">
        <f>ABS(Tabela1[[#This Row],[Valor Pago]])</f>
        <v>20000</v>
      </c>
      <c r="H14" t="str">
        <f>TRIM(Tabela1[[#This Row],[CATEGORIA]])</f>
        <v>VENDA DE PRODUTOS</v>
      </c>
      <c r="J14" t="s">
        <v>32</v>
      </c>
      <c r="K14">
        <v>51217</v>
      </c>
    </row>
    <row r="15" spans="2:11" x14ac:dyDescent="0.25">
      <c r="B15" s="1">
        <v>43110</v>
      </c>
      <c r="C15" s="2">
        <v>-900</v>
      </c>
      <c r="D15" t="s">
        <v>11</v>
      </c>
      <c r="E15" t="s">
        <v>28</v>
      </c>
      <c r="F15">
        <f>VLOOKUP(Tabela1[[#This Row],[CATEGORIA]],Tabela4[],2,FALSE)</f>
        <v>51214</v>
      </c>
      <c r="G15" s="3">
        <f>ABS(Tabela1[[#This Row],[Valor Pago]])</f>
        <v>900</v>
      </c>
      <c r="H15" t="str">
        <f>TRIM(Tabela1[[#This Row],[CATEGORIA]])</f>
        <v>ALUGUEL</v>
      </c>
    </row>
    <row r="16" spans="2:11" x14ac:dyDescent="0.25">
      <c r="B16" s="1">
        <v>43115</v>
      </c>
      <c r="C16" s="2">
        <v>2500</v>
      </c>
      <c r="D16" t="s">
        <v>12</v>
      </c>
      <c r="E16" t="s">
        <v>20</v>
      </c>
      <c r="F16">
        <f>VLOOKUP(Tabela1[[#This Row],[CATEGORIA]],Tabela4[],2,FALSE)</f>
        <v>61102</v>
      </c>
      <c r="G16" s="3">
        <f>ABS(Tabela1[[#This Row],[Valor Pago]])</f>
        <v>2500</v>
      </c>
      <c r="H16" t="str">
        <f>TRIM(Tabela1[[#This Row],[CATEGORIA]])</f>
        <v>SERVIÇOS PRESTADOS</v>
      </c>
    </row>
    <row r="17" spans="2:8" x14ac:dyDescent="0.25">
      <c r="B17" s="1">
        <v>43120</v>
      </c>
      <c r="C17" s="2">
        <v>-500</v>
      </c>
      <c r="D17" t="s">
        <v>13</v>
      </c>
      <c r="E17" t="s">
        <v>29</v>
      </c>
      <c r="F17">
        <f>VLOOKUP(Tabela1[[#This Row],[CATEGORIA]],Tabela4[],2,FALSE)</f>
        <v>51213</v>
      </c>
      <c r="G17" s="3">
        <f>ABS(Tabela1[[#This Row],[Valor Pago]])</f>
        <v>500</v>
      </c>
      <c r="H17" t="str">
        <f>TRIM(Tabela1[[#This Row],[CATEGORIA]])</f>
        <v>DESPESA COM MARKETING</v>
      </c>
    </row>
    <row r="18" spans="2:8" x14ac:dyDescent="0.25">
      <c r="B18" s="1">
        <v>43120</v>
      </c>
      <c r="C18" s="2">
        <v>2000</v>
      </c>
      <c r="D18" t="s">
        <v>2</v>
      </c>
      <c r="E18" t="s">
        <v>20</v>
      </c>
      <c r="F18">
        <f>VLOOKUP(Tabela1[[#This Row],[CATEGORIA]],Tabela4[],2,FALSE)</f>
        <v>61102</v>
      </c>
      <c r="G18" s="3">
        <f>ABS(Tabela1[[#This Row],[Valor Pago]])</f>
        <v>2000</v>
      </c>
      <c r="H18" t="str">
        <f>TRIM(Tabela1[[#This Row],[CATEGORIA]])</f>
        <v>SERVIÇOS PRESTADOS</v>
      </c>
    </row>
    <row r="19" spans="2:8" x14ac:dyDescent="0.25">
      <c r="B19" s="1">
        <v>43120</v>
      </c>
      <c r="C19" s="2">
        <v>-1500</v>
      </c>
      <c r="D19" t="s">
        <v>14</v>
      </c>
      <c r="E19" t="s">
        <v>30</v>
      </c>
      <c r="F19">
        <f>VLOOKUP(Tabela1[[#This Row],[CATEGORIA]],Tabela4[],2,FALSE)</f>
        <v>51216</v>
      </c>
      <c r="G19" s="3">
        <f>ABS(Tabela1[[#This Row],[Valor Pago]])</f>
        <v>1500</v>
      </c>
      <c r="H19" t="str">
        <f>TRIM(Tabela1[[#This Row],[CATEGORIA]])</f>
        <v>COMISSÃO</v>
      </c>
    </row>
    <row r="20" spans="2:8" x14ac:dyDescent="0.25">
      <c r="B20" s="1">
        <v>43121</v>
      </c>
      <c r="C20" s="2">
        <v>-250</v>
      </c>
      <c r="D20" t="s">
        <v>15</v>
      </c>
      <c r="E20" t="s">
        <v>31</v>
      </c>
      <c r="F20">
        <f>VLOOKUP(Tabela1[[#This Row],[CATEGORIA]],Tabela4[],2,FALSE)</f>
        <v>51212</v>
      </c>
      <c r="G20" s="3">
        <f>ABS(Tabela1[[#This Row],[Valor Pago]])</f>
        <v>250</v>
      </c>
      <c r="H20" t="str">
        <f>TRIM(Tabela1[[#This Row],[CATEGORIA]])</f>
        <v>CARTÓRIO</v>
      </c>
    </row>
    <row r="21" spans="2:8" x14ac:dyDescent="0.25">
      <c r="B21" s="1">
        <v>43125</v>
      </c>
      <c r="C21" s="2">
        <v>-500</v>
      </c>
      <c r="D21" t="s">
        <v>16</v>
      </c>
      <c r="E21" t="s">
        <v>32</v>
      </c>
      <c r="F21">
        <f>VLOOKUP(Tabela1[[#This Row],[CATEGORIA]],Tabela4[],2,FALSE)</f>
        <v>51217</v>
      </c>
      <c r="G21" s="3">
        <f>ABS(Tabela1[[#This Row],[Valor Pago]])</f>
        <v>500</v>
      </c>
      <c r="H21" t="str">
        <f>TRIM(Tabela1[[#This Row],[CATEGORIA]])</f>
        <v>IRRF</v>
      </c>
    </row>
  </sheetData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Douglas</cp:lastModifiedBy>
  <dcterms:created xsi:type="dcterms:W3CDTF">2020-02-23T21:55:09Z</dcterms:created>
  <dcterms:modified xsi:type="dcterms:W3CDTF">2020-03-11T14:15:19Z</dcterms:modified>
</cp:coreProperties>
</file>